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CA-2012R2\Folder Redirection\Gayla\Documents\McAfee Vaults\my documents\2020\cert2020\"/>
    </mc:Choice>
  </mc:AlternateContent>
  <bookViews>
    <workbookView xWindow="480" yWindow="195" windowWidth="14175" windowHeight="7815" activeTab="2"/>
  </bookViews>
  <sheets>
    <sheet name="abstract" sheetId="1" r:id="rId1"/>
    <sheet name="graphs" sheetId="2" state="hidden" r:id="rId2"/>
    <sheet name="Page 2" sheetId="3" r:id="rId3"/>
    <sheet name="Sheet1" sheetId="4" r:id="rId4"/>
  </sheets>
  <definedNames>
    <definedName name="_xlnm.Print_Area" localSheetId="0">abstract!$A$1:$O$45</definedName>
    <definedName name="_xlnm.Print_Area" localSheetId="2">'Page 2'!$A$1:$C$30</definedName>
  </definedNames>
  <calcPr calcId="152511"/>
</workbook>
</file>

<file path=xl/calcChain.xml><?xml version="1.0" encoding="utf-8"?>
<calcChain xmlns="http://schemas.openxmlformats.org/spreadsheetml/2006/main">
  <c r="N9" i="1" l="1"/>
  <c r="O27" i="1" l="1"/>
  <c r="O35" i="1"/>
  <c r="E35" i="1" l="1"/>
  <c r="O4" i="1" l="1"/>
  <c r="O18" i="1" l="1"/>
  <c r="E15" i="1" l="1"/>
  <c r="C5" i="2" s="1"/>
  <c r="O15" i="1"/>
  <c r="C9" i="2"/>
  <c r="C8" i="2"/>
  <c r="O24" i="1"/>
  <c r="O40" i="1"/>
  <c r="O39" i="1"/>
  <c r="O38" i="1"/>
  <c r="O37" i="1"/>
  <c r="O36" i="1"/>
  <c r="O34" i="1"/>
  <c r="O33" i="1"/>
  <c r="O32" i="1"/>
  <c r="O31" i="1"/>
  <c r="O30" i="1"/>
  <c r="O29" i="1"/>
  <c r="O28" i="1"/>
  <c r="O26" i="1"/>
  <c r="O25" i="1"/>
  <c r="O22" i="1"/>
  <c r="O21" i="1"/>
  <c r="O20" i="1"/>
  <c r="O19" i="1"/>
  <c r="O17" i="1"/>
  <c r="O14" i="1"/>
  <c r="O13" i="1"/>
  <c r="O12" i="1"/>
  <c r="O11" i="1"/>
  <c r="O8" i="1"/>
  <c r="O7" i="1"/>
  <c r="O6" i="1"/>
  <c r="O5" i="1"/>
  <c r="E43" i="1"/>
  <c r="C10" i="2" s="1"/>
  <c r="E29" i="1"/>
  <c r="C7" i="2" s="1"/>
  <c r="E19" i="1"/>
  <c r="C6" i="2" s="1"/>
  <c r="E9" i="1"/>
  <c r="C4" i="2" s="1"/>
  <c r="O9" i="1" l="1"/>
  <c r="C18" i="2" s="1"/>
  <c r="E36" i="1"/>
  <c r="E44" i="1" s="1"/>
  <c r="C12" i="2"/>
  <c r="B4" i="2" s="1"/>
  <c r="C19" i="2"/>
  <c r="C20" i="2"/>
  <c r="C21" i="2"/>
  <c r="B8" i="2" l="1"/>
  <c r="B6" i="2"/>
  <c r="B5" i="2"/>
  <c r="B9" i="2"/>
  <c r="B7" i="2"/>
  <c r="B10" i="2"/>
  <c r="C23" i="2"/>
  <c r="B20" i="2" s="1"/>
  <c r="B21" i="2" l="1"/>
  <c r="B19" i="2"/>
  <c r="B18" i="2"/>
</calcChain>
</file>

<file path=xl/sharedStrings.xml><?xml version="1.0" encoding="utf-8"?>
<sst xmlns="http://schemas.openxmlformats.org/spreadsheetml/2006/main" count="172" uniqueCount="145">
  <si>
    <t>Residential</t>
  </si>
  <si>
    <t xml:space="preserve">   Unimproved Land</t>
  </si>
  <si>
    <t xml:space="preserve">   Improved Land</t>
  </si>
  <si>
    <t xml:space="preserve">   Improvements</t>
  </si>
  <si>
    <t>Total Residential</t>
  </si>
  <si>
    <t>Commercial &amp; Industrial</t>
  </si>
  <si>
    <t xml:space="preserve">   Personal</t>
  </si>
  <si>
    <t>Total Commercial</t>
  </si>
  <si>
    <t>Total Industrial</t>
  </si>
  <si>
    <t>Agricultural</t>
  </si>
  <si>
    <t>Acres</t>
  </si>
  <si>
    <t xml:space="preserve">   Irrigated</t>
  </si>
  <si>
    <t xml:space="preserve">   Dry Farm</t>
  </si>
  <si>
    <t xml:space="preserve">   Grazing</t>
  </si>
  <si>
    <t xml:space="preserve">   Waste</t>
  </si>
  <si>
    <t xml:space="preserve">   Ag Possessory Interest</t>
  </si>
  <si>
    <t xml:space="preserve">   Ag Outbuildings</t>
  </si>
  <si>
    <t xml:space="preserve">   Other Ag Land</t>
  </si>
  <si>
    <t xml:space="preserve">   Other Ag Buildings</t>
  </si>
  <si>
    <t>Total Agricultural</t>
  </si>
  <si>
    <t>Natural Resources</t>
  </si>
  <si>
    <t xml:space="preserve">   Earth &amp; Stone</t>
  </si>
  <si>
    <t xml:space="preserve">   Severed Minerals</t>
  </si>
  <si>
    <t xml:space="preserve">   Oil &amp; Gas Personal Property</t>
  </si>
  <si>
    <t xml:space="preserve">   Oil &amp; Gas Real Property</t>
  </si>
  <si>
    <t>Total County Assessed</t>
  </si>
  <si>
    <t xml:space="preserve">   Railroad</t>
  </si>
  <si>
    <t xml:space="preserve">   Communications</t>
  </si>
  <si>
    <t xml:space="preserve">   Rural Electric</t>
  </si>
  <si>
    <t xml:space="preserve">   Gas Companies &amp; Carriers</t>
  </si>
  <si>
    <t xml:space="preserve">   Private Car Lines</t>
  </si>
  <si>
    <t>Total State Assessed</t>
  </si>
  <si>
    <r>
      <t>St</t>
    </r>
    <r>
      <rPr>
        <b/>
        <sz val="11"/>
        <color indexed="8"/>
        <rFont val="Calibri"/>
        <family val="2"/>
      </rPr>
      <t>ate Assessed</t>
    </r>
  </si>
  <si>
    <t>Total County Valuation</t>
  </si>
  <si>
    <t>Valuation</t>
  </si>
  <si>
    <t>Levy</t>
  </si>
  <si>
    <t>Revenue</t>
  </si>
  <si>
    <t>Name</t>
  </si>
  <si>
    <t>County Gen.</t>
  </si>
  <si>
    <t xml:space="preserve">   Road &amp; Bridge</t>
  </si>
  <si>
    <t xml:space="preserve">   Contingent</t>
  </si>
  <si>
    <t xml:space="preserve">   Social Srvcs.</t>
  </si>
  <si>
    <t xml:space="preserve">   Cap. Expend.</t>
  </si>
  <si>
    <t xml:space="preserve">          Total</t>
  </si>
  <si>
    <t>Walsh RE-1</t>
  </si>
  <si>
    <t>Pritchett RE-3</t>
  </si>
  <si>
    <t>Springfield RE-4</t>
  </si>
  <si>
    <t>Vilas RE-5</t>
  </si>
  <si>
    <t>Campo RE-6</t>
  </si>
  <si>
    <t>Towns</t>
  </si>
  <si>
    <t>Pritchett</t>
  </si>
  <si>
    <t xml:space="preserve">Campo  </t>
  </si>
  <si>
    <t xml:space="preserve">Springfield  </t>
  </si>
  <si>
    <t>Two Buttes</t>
  </si>
  <si>
    <t xml:space="preserve">Vilas  </t>
  </si>
  <si>
    <t xml:space="preserve">Walsh  </t>
  </si>
  <si>
    <t>Prowers Hospital</t>
  </si>
  <si>
    <t>SE Colo. Hosp.</t>
  </si>
  <si>
    <t>Walsh Dist. Hosp.</t>
  </si>
  <si>
    <t>Minneapolis Cem.</t>
  </si>
  <si>
    <t>Springfield Cem.</t>
  </si>
  <si>
    <t>Stonington Cem.</t>
  </si>
  <si>
    <t>Two Buttes Cem.</t>
  </si>
  <si>
    <t>Vilas Cem.</t>
  </si>
  <si>
    <t>Walsh Cem.</t>
  </si>
  <si>
    <t>Baca Pest Control</t>
  </si>
  <si>
    <t>Two Buttes Fire</t>
  </si>
  <si>
    <t>Campo Rec.</t>
  </si>
  <si>
    <t>Springfield Rec.</t>
  </si>
  <si>
    <t>Two Buttes Rec.</t>
  </si>
  <si>
    <t>Vilas Rec.</t>
  </si>
  <si>
    <t>Walsh Rec.</t>
  </si>
  <si>
    <t xml:space="preserve">**Reflects a temporary credit levy in the net levy </t>
  </si>
  <si>
    <t>^^Relects voter approved levy override</t>
  </si>
  <si>
    <t xml:space="preserve"> </t>
  </si>
  <si>
    <t>Oil &amp; Gas</t>
  </si>
  <si>
    <t>Total Nat. Resources</t>
  </si>
  <si>
    <t>Distribution of Revenue</t>
  </si>
  <si>
    <t>County</t>
  </si>
  <si>
    <t>Schools</t>
  </si>
  <si>
    <t>Spec Dist.</t>
  </si>
  <si>
    <t>Totals</t>
  </si>
  <si>
    <t>Total Valuation</t>
  </si>
  <si>
    <t>Nat. Resources</t>
  </si>
  <si>
    <t>Industrial</t>
  </si>
  <si>
    <t>Commercial</t>
  </si>
  <si>
    <t>BACA COUNTY</t>
  </si>
  <si>
    <t>COLORADO</t>
  </si>
  <si>
    <t>ABSTRACT OF ASSESSMENT</t>
  </si>
  <si>
    <t>AND TAX LEVIES</t>
  </si>
  <si>
    <t>Gayla J. Thompson</t>
  </si>
  <si>
    <t>Baca County Assessor</t>
  </si>
  <si>
    <t>Springfield, CO  81073</t>
  </si>
  <si>
    <t>(719) 523-4332</t>
  </si>
  <si>
    <t>Approved by</t>
  </si>
  <si>
    <t>County Board of Equalizaton</t>
  </si>
  <si>
    <t>Division of Property Taxation</t>
  </si>
  <si>
    <t>State Board of Equalization</t>
  </si>
  <si>
    <t>Office Hours M-F 8:30-4:30</t>
  </si>
  <si>
    <t>Distributed for your information by:</t>
  </si>
  <si>
    <t>Information</t>
  </si>
  <si>
    <t>The Assessor's Office has nothing to do with</t>
  </si>
  <si>
    <t>the duty of the Assessor to extend the levies</t>
  </si>
  <si>
    <t>on the property as it has been assessed.</t>
  </si>
  <si>
    <t>Each Board is responsible for setting its levy.</t>
  </si>
  <si>
    <t>Tax Due Dates</t>
  </si>
  <si>
    <t xml:space="preserve"> Susan Cochell, Treasurer</t>
  </si>
  <si>
    <t>Elected Officials</t>
  </si>
  <si>
    <t>Commissioner - Glen (Spike) Ausmus</t>
  </si>
  <si>
    <t>Assessor - Gayla J. Thompson</t>
  </si>
  <si>
    <t>Coroner - Dr. Robert L. Morrow</t>
  </si>
  <si>
    <t>setting the levies.  After the levies have been</t>
  </si>
  <si>
    <t xml:space="preserve">set by the boards and certified to this office it is </t>
  </si>
  <si>
    <t xml:space="preserve">Courteous answers will be given to all inquiries </t>
  </si>
  <si>
    <t>Any error made by this office will be willingly</t>
  </si>
  <si>
    <t>corrected.</t>
  </si>
  <si>
    <t>Gayla J. Thompson, Assessor</t>
  </si>
  <si>
    <t>Abstract Detail</t>
  </si>
  <si>
    <t>Campo Cem.</t>
  </si>
  <si>
    <t>Clerk &amp; Recorder - Sharon Dubois</t>
  </si>
  <si>
    <t>741 Main St.  Suite 6</t>
  </si>
  <si>
    <t>Value by Property Class for 2010</t>
  </si>
  <si>
    <t xml:space="preserve">                    Entity Levies &amp; Revenue</t>
  </si>
  <si>
    <r>
      <t>St</t>
    </r>
    <r>
      <rPr>
        <b/>
        <sz val="12"/>
        <color indexed="8"/>
        <rFont val="Calibri"/>
        <family val="2"/>
      </rPr>
      <t>ate Assessed</t>
    </r>
  </si>
  <si>
    <t>pertaining to taxation or property value.</t>
  </si>
  <si>
    <t>This helps us not miss any properties.</t>
  </si>
  <si>
    <t>Baca Website:   bacacountyco.gov</t>
  </si>
  <si>
    <t>Treasurer - Susan Cochell</t>
  </si>
  <si>
    <t>Baca County Colorado</t>
  </si>
  <si>
    <t>Email - bacaassr@bacacountyco.gov</t>
  </si>
  <si>
    <t>Please bring your tax notices when paying taxes.</t>
  </si>
  <si>
    <t>Commissioner - Rick Butler</t>
  </si>
  <si>
    <t xml:space="preserve">   Improvements &amp; MH</t>
  </si>
  <si>
    <t xml:space="preserve">   Ag. Residences &amp; Ag MH</t>
  </si>
  <si>
    <t>**</t>
  </si>
  <si>
    <t>Commissioner - Shiloh Freed</t>
  </si>
  <si>
    <t>Sheriff - Aaron Shiplett</t>
  </si>
  <si>
    <t xml:space="preserve">      2020 Abstract of Assessment     </t>
  </si>
  <si>
    <t>#Reflects an abatment levy in the net levy</t>
  </si>
  <si>
    <t>#**</t>
  </si>
  <si>
    <t>#</t>
  </si>
  <si>
    <t>#^^</t>
  </si>
  <si>
    <t>Total first half due by February 28</t>
  </si>
  <si>
    <t>Total second half due by June 15</t>
  </si>
  <si>
    <t>No interest if paid in full by April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</si>
</sst>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%"/>
  </numFmts>
  <fonts count="3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each"/>
      <family val="2"/>
    </font>
    <font>
      <i/>
      <sz val="10"/>
      <color theme="1"/>
      <name val="Beach"/>
      <family val="2"/>
    </font>
    <font>
      <sz val="10"/>
      <color theme="1"/>
      <name val="Beach"/>
      <family val="2"/>
    </font>
    <font>
      <sz val="11"/>
      <color theme="1"/>
      <name val="Beach Wide"/>
      <family val="2"/>
    </font>
    <font>
      <sz val="9"/>
      <color theme="1"/>
      <name val="Calibri"/>
      <family val="2"/>
      <scheme val="minor"/>
    </font>
    <font>
      <i/>
      <sz val="9"/>
      <color theme="1"/>
      <name val="Beach"/>
      <family val="2"/>
    </font>
    <font>
      <sz val="9"/>
      <color theme="1"/>
      <name val="Beach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Beach Wide"/>
      <family val="2"/>
    </font>
    <font>
      <sz val="9"/>
      <color theme="1"/>
      <name val="Beach Wide"/>
      <family val="2"/>
    </font>
    <font>
      <sz val="12"/>
      <color theme="1"/>
      <name val="Calibri"/>
      <family val="2"/>
      <scheme val="minor"/>
    </font>
    <font>
      <sz val="16"/>
      <color theme="1"/>
      <name val="Beach Extended"/>
      <family val="2"/>
    </font>
    <font>
      <sz val="12"/>
      <color theme="1"/>
      <name val="Calligraphe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Rounded MT Bold"/>
      <family val="2"/>
    </font>
    <font>
      <i/>
      <sz val="12"/>
      <color theme="1"/>
      <name val="Beach"/>
      <family val="2"/>
    </font>
    <font>
      <sz val="12"/>
      <color theme="1"/>
      <name val="Beach"/>
      <family val="2"/>
    </font>
    <font>
      <sz val="14"/>
      <color theme="1"/>
      <name val="Beach"/>
      <family val="2"/>
    </font>
    <font>
      <b/>
      <sz val="14"/>
      <color theme="1"/>
      <name val="Calibri"/>
      <family val="2"/>
      <scheme val="minor"/>
    </font>
    <font>
      <sz val="12"/>
      <color theme="1"/>
      <name val="Beach Wide"/>
      <family val="2"/>
    </font>
    <font>
      <b/>
      <sz val="11"/>
      <color theme="1"/>
      <name val="Beach Wide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165" fontId="3" fillId="0" borderId="0" xfId="1" applyNumberFormat="1" applyFont="1"/>
    <xf numFmtId="165" fontId="0" fillId="0" borderId="0" xfId="0" applyNumberFormat="1"/>
    <xf numFmtId="165" fontId="5" fillId="0" borderId="0" xfId="1" applyNumberFormat="1" applyFont="1"/>
    <xf numFmtId="0" fontId="6" fillId="0" borderId="0" xfId="0" applyFont="1"/>
    <xf numFmtId="165" fontId="7" fillId="0" borderId="0" xfId="1" applyNumberFormat="1" applyFont="1"/>
    <xf numFmtId="165" fontId="8" fillId="0" borderId="0" xfId="1" applyNumberFormat="1" applyFont="1"/>
    <xf numFmtId="0" fontId="9" fillId="0" borderId="0" xfId="0" applyFont="1"/>
    <xf numFmtId="165" fontId="9" fillId="0" borderId="0" xfId="1" applyNumberFormat="1" applyFont="1"/>
    <xf numFmtId="0" fontId="5" fillId="0" borderId="0" xfId="0" applyFont="1" applyAlignment="1">
      <alignment horizontal="left"/>
    </xf>
    <xf numFmtId="9" fontId="0" fillId="0" borderId="0" xfId="0" applyNumberFormat="1"/>
    <xf numFmtId="0" fontId="10" fillId="0" borderId="0" xfId="0" applyFont="1"/>
    <xf numFmtId="164" fontId="10" fillId="0" borderId="0" xfId="1" applyNumberFormat="1" applyFont="1"/>
    <xf numFmtId="165" fontId="10" fillId="0" borderId="0" xfId="1" applyNumberFormat="1" applyFont="1"/>
    <xf numFmtId="165" fontId="11" fillId="0" borderId="0" xfId="1" applyNumberFormat="1" applyFont="1"/>
    <xf numFmtId="165" fontId="12" fillId="0" borderId="0" xfId="1" applyNumberFormat="1" applyFont="1"/>
    <xf numFmtId="165" fontId="13" fillId="0" borderId="0" xfId="1" applyNumberFormat="1" applyFont="1"/>
    <xf numFmtId="0" fontId="14" fillId="0" borderId="0" xfId="0" applyFont="1"/>
    <xf numFmtId="0" fontId="15" fillId="0" borderId="0" xfId="0" applyFont="1"/>
    <xf numFmtId="165" fontId="15" fillId="0" borderId="0" xfId="1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7" fontId="0" fillId="0" borderId="0" xfId="0" applyNumberFormat="1"/>
    <xf numFmtId="167" fontId="5" fillId="0" borderId="0" xfId="2" applyNumberFormat="1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43" fontId="4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0" fillId="0" borderId="0" xfId="0" applyFont="1" applyAlignment="1"/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0" fillId="0" borderId="0" xfId="0" applyFont="1"/>
    <xf numFmtId="0" fontId="22" fillId="0" borderId="0" xfId="0" applyFont="1"/>
    <xf numFmtId="165" fontId="22" fillId="0" borderId="0" xfId="1" applyNumberFormat="1" applyFont="1"/>
    <xf numFmtId="0" fontId="16" fillId="0" borderId="0" xfId="0" applyFont="1"/>
    <xf numFmtId="165" fontId="16" fillId="0" borderId="0" xfId="1" applyNumberFormat="1" applyFont="1"/>
    <xf numFmtId="0" fontId="23" fillId="0" borderId="0" xfId="0" applyFont="1"/>
    <xf numFmtId="165" fontId="23" fillId="0" borderId="0" xfId="1" applyNumberFormat="1" applyFont="1"/>
    <xf numFmtId="0" fontId="20" fillId="0" borderId="0" xfId="0" applyFont="1" applyAlignment="1">
      <alignment horizontal="right"/>
    </xf>
    <xf numFmtId="165" fontId="20" fillId="0" borderId="0" xfId="1" applyNumberFormat="1" applyFont="1"/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5" fontId="16" fillId="0" borderId="0" xfId="0" applyNumberFormat="1" applyFont="1"/>
    <xf numFmtId="43" fontId="16" fillId="0" borderId="0" xfId="0" applyNumberFormat="1" applyFont="1"/>
    <xf numFmtId="165" fontId="25" fillId="0" borderId="0" xfId="1" applyNumberFormat="1" applyFont="1"/>
    <xf numFmtId="0" fontId="25" fillId="0" borderId="0" xfId="0" applyFont="1"/>
    <xf numFmtId="0" fontId="7" fillId="0" borderId="0" xfId="0" applyFont="1"/>
    <xf numFmtId="0" fontId="8" fillId="0" borderId="0" xfId="0" applyFont="1"/>
    <xf numFmtId="165" fontId="26" fillId="0" borderId="0" xfId="1" applyNumberFormat="1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166" fontId="30" fillId="0" borderId="0" xfId="0" applyNumberFormat="1" applyFont="1"/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center"/>
    </xf>
    <xf numFmtId="166" fontId="5" fillId="0" borderId="0" xfId="0" applyNumberFormat="1" applyFont="1"/>
    <xf numFmtId="166" fontId="0" fillId="0" borderId="0" xfId="0" applyNumberFormat="1" applyFont="1"/>
    <xf numFmtId="3" fontId="0" fillId="0" borderId="0" xfId="0" applyNumberFormat="1" applyFill="1"/>
    <xf numFmtId="3" fontId="0" fillId="0" borderId="0" xfId="0" applyNumberFormat="1" applyFont="1" applyFill="1"/>
    <xf numFmtId="165" fontId="16" fillId="0" borderId="0" xfId="1" applyNumberFormat="1" applyFont="1" applyFill="1"/>
    <xf numFmtId="3" fontId="33" fillId="0" borderId="0" xfId="0" applyNumberFormat="1" applyFont="1" applyFill="1"/>
    <xf numFmtId="0" fontId="16" fillId="0" borderId="0" xfId="0" applyFont="1" applyFill="1"/>
    <xf numFmtId="166" fontId="0" fillId="0" borderId="0" xfId="0" applyNumberFormat="1" applyFont="1" applyFill="1"/>
    <xf numFmtId="165" fontId="16" fillId="0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 Distribution</a:t>
            </a:r>
          </a:p>
        </c:rich>
      </c:tx>
      <c:layout>
        <c:manualLayout>
          <c:xMode val="edge"/>
          <c:yMode val="edge"/>
          <c:x val="0.19216019206130042"/>
          <c:y val="2.97950736927114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29774983660639"/>
          <c:y val="0.28362294052643688"/>
          <c:w val="0.57178519187077903"/>
          <c:h val="0.560523093013365"/>
        </c:manualLayout>
      </c:layout>
      <c:doughnut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6.1153419652330773E-2"/>
                  <c:y val="-0.1320069675975187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004228194879899"/>
                  <c:y val="6.468957146122500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7264437689969646E-2"/>
                  <c:y val="-3.60360360360360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8632218844984802E-2"/>
                  <c:y val="-8.00800800800800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graphs!$A$18:$A$21</c:f>
              <c:strCache>
                <c:ptCount val="4"/>
                <c:pt idx="0">
                  <c:v>County</c:v>
                </c:pt>
                <c:pt idx="1">
                  <c:v>Schools</c:v>
                </c:pt>
                <c:pt idx="2">
                  <c:v>Spec Dist.</c:v>
                </c:pt>
                <c:pt idx="3">
                  <c:v>Towns</c:v>
                </c:pt>
              </c:strCache>
            </c:strRef>
          </c:cat>
          <c:val>
            <c:numRef>
              <c:f>graphs!$B$18:$B$21</c:f>
              <c:numCache>
                <c:formatCode>0.0%</c:formatCode>
                <c:ptCount val="4"/>
                <c:pt idx="0">
                  <c:v>0.40770219748987846</c:v>
                </c:pt>
                <c:pt idx="1">
                  <c:v>0.36707204107956548</c:v>
                </c:pt>
                <c:pt idx="2">
                  <c:v>0.19214426312750124</c:v>
                </c:pt>
                <c:pt idx="3">
                  <c:v>3.3081498303054797E-2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5109203986129783E-2"/>
          <c:y val="0.13408264706293546"/>
          <c:w val="0.82373551000861323"/>
          <c:h val="6.704132353146773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Property Class by Percentage</a:t>
            </a:r>
          </a:p>
        </c:rich>
      </c:tx>
      <c:layout>
        <c:manualLayout>
          <c:xMode val="edge"/>
          <c:yMode val="edge"/>
          <c:x val="0.23812600918946888"/>
          <c:y val="7.258847546017532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487686086483191E-2"/>
          <c:y val="0.16036314039005795"/>
          <c:w val="0.88101625092139058"/>
          <c:h val="0.5648867224350706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graphs!$A$4:$A$10</c:f>
              <c:strCache>
                <c:ptCount val="7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Agricultural</c:v>
                </c:pt>
                <c:pt idx="4">
                  <c:v>Nat. Resources</c:v>
                </c:pt>
                <c:pt idx="5">
                  <c:v>Oil &amp; Gas</c:v>
                </c:pt>
                <c:pt idx="6">
                  <c:v>State Assessed</c:v>
                </c:pt>
              </c:strCache>
            </c:strRef>
          </c:cat>
          <c:val>
            <c:numRef>
              <c:f>graphs!$B$4:$B$10</c:f>
              <c:numCache>
                <c:formatCode>0.0%</c:formatCode>
                <c:ptCount val="7"/>
                <c:pt idx="0">
                  <c:v>7.3678977618645225E-2</c:v>
                </c:pt>
                <c:pt idx="1">
                  <c:v>6.7247879531130206E-2</c:v>
                </c:pt>
                <c:pt idx="2">
                  <c:v>8.6333053593931977E-4</c:v>
                </c:pt>
                <c:pt idx="3">
                  <c:v>0.24794115666828201</c:v>
                </c:pt>
                <c:pt idx="4">
                  <c:v>1.1769941737157192E-2</c:v>
                </c:pt>
                <c:pt idx="5">
                  <c:v>1.6009839753730746E-2</c:v>
                </c:pt>
                <c:pt idx="6">
                  <c:v>0.5824888741551153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858352"/>
        <c:axId val="434864232"/>
        <c:axId val="0"/>
      </c:bar3DChart>
      <c:catAx>
        <c:axId val="43485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34864232"/>
        <c:crosses val="autoZero"/>
        <c:auto val="1"/>
        <c:lblAlgn val="ctr"/>
        <c:lblOffset val="100"/>
        <c:noMultiLvlLbl val="0"/>
      </c:catAx>
      <c:valAx>
        <c:axId val="434864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4858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Property Class by Percentage</a:t>
            </a:r>
          </a:p>
        </c:rich>
      </c:tx>
      <c:layout>
        <c:manualLayout>
          <c:xMode val="edge"/>
          <c:yMode val="edge"/>
          <c:x val="0.32536105400618032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graphs!$A$4:$A$10</c:f>
              <c:strCache>
                <c:ptCount val="7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Agricultural</c:v>
                </c:pt>
                <c:pt idx="4">
                  <c:v>Nat. Resources</c:v>
                </c:pt>
                <c:pt idx="5">
                  <c:v>Oil &amp; Gas</c:v>
                </c:pt>
                <c:pt idx="6">
                  <c:v>State Assessed</c:v>
                </c:pt>
              </c:strCache>
            </c:strRef>
          </c:cat>
          <c:val>
            <c:numRef>
              <c:f>graphs!$B$4:$B$10</c:f>
              <c:numCache>
                <c:formatCode>0.0%</c:formatCode>
                <c:ptCount val="7"/>
                <c:pt idx="0">
                  <c:v>7.3678977618645225E-2</c:v>
                </c:pt>
                <c:pt idx="1">
                  <c:v>6.7247879531130206E-2</c:v>
                </c:pt>
                <c:pt idx="2">
                  <c:v>8.6333053593931977E-4</c:v>
                </c:pt>
                <c:pt idx="3">
                  <c:v>0.24794115666828201</c:v>
                </c:pt>
                <c:pt idx="4">
                  <c:v>1.1769941737157192E-2</c:v>
                </c:pt>
                <c:pt idx="5">
                  <c:v>1.6009839753730746E-2</c:v>
                </c:pt>
                <c:pt idx="6">
                  <c:v>0.5824888741551153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862664"/>
        <c:axId val="434859920"/>
        <c:axId val="0"/>
      </c:bar3DChart>
      <c:catAx>
        <c:axId val="43486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34859920"/>
        <c:crosses val="autoZero"/>
        <c:auto val="1"/>
        <c:lblAlgn val="ctr"/>
        <c:lblOffset val="100"/>
        <c:noMultiLvlLbl val="0"/>
      </c:catAx>
      <c:valAx>
        <c:axId val="434859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4862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244607777740085"/>
          <c:y val="0.14236594857260126"/>
          <c:w val="0.13306033162381564"/>
          <c:h val="8.33361650181080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 Distribution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3.6111111111111163E-2"/>
                  <c:y val="-8.79629629629631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777777777777887E-3"/>
                  <c:y val="4.629629629629638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graphs!$A$18:$A$21</c:f>
              <c:strCache>
                <c:ptCount val="4"/>
                <c:pt idx="0">
                  <c:v>County</c:v>
                </c:pt>
                <c:pt idx="1">
                  <c:v>Schools</c:v>
                </c:pt>
                <c:pt idx="2">
                  <c:v>Spec Dist.</c:v>
                </c:pt>
                <c:pt idx="3">
                  <c:v>Towns</c:v>
                </c:pt>
              </c:strCache>
            </c:strRef>
          </c:cat>
          <c:val>
            <c:numRef>
              <c:f>graphs!$B$18:$B$21</c:f>
              <c:numCache>
                <c:formatCode>0.0%</c:formatCode>
                <c:ptCount val="4"/>
                <c:pt idx="0">
                  <c:v>0.40770219748987846</c:v>
                </c:pt>
                <c:pt idx="1">
                  <c:v>0.36707204107956548</c:v>
                </c:pt>
                <c:pt idx="2">
                  <c:v>0.19214426312750124</c:v>
                </c:pt>
                <c:pt idx="3">
                  <c:v>3.3081498303054797E-2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875713027247023"/>
          <c:y val="0.16955563987955904"/>
          <c:w val="0.56460173622704224"/>
          <c:h val="8.30476603491717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3</xdr:row>
      <xdr:rowOff>104775</xdr:rowOff>
    </xdr:from>
    <xdr:to>
      <xdr:col>9</xdr:col>
      <xdr:colOff>381000</xdr:colOff>
      <xdr:row>20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304800</xdr:colOff>
      <xdr:row>22</xdr:row>
      <xdr:rowOff>28575</xdr:rowOff>
    </xdr:from>
    <xdr:to>
      <xdr:col>9</xdr:col>
      <xdr:colOff>409575</xdr:colOff>
      <xdr:row>39</xdr:row>
      <xdr:rowOff>123825</xdr:rowOff>
    </xdr:to>
    <xdr:graphicFrame macro="">
      <xdr:nvGraphicFramePr>
        <xdr:cNvPr id="10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0</xdr:row>
      <xdr:rowOff>180975</xdr:rowOff>
    </xdr:from>
    <xdr:to>
      <xdr:col>9</xdr:col>
      <xdr:colOff>152400</xdr:colOff>
      <xdr:row>15</xdr:row>
      <xdr:rowOff>152400</xdr:rowOff>
    </xdr:to>
    <xdr:graphicFrame macro="">
      <xdr:nvGraphicFramePr>
        <xdr:cNvPr id="20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16</xdr:row>
      <xdr:rowOff>38100</xdr:rowOff>
    </xdr:from>
    <xdr:to>
      <xdr:col>8</xdr:col>
      <xdr:colOff>485775</xdr:colOff>
      <xdr:row>31</xdr:row>
      <xdr:rowOff>104775</xdr:rowOff>
    </xdr:to>
    <xdr:graphicFrame macro="">
      <xdr:nvGraphicFramePr>
        <xdr:cNvPr id="20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186690</xdr:colOff>
      <xdr:row>6</xdr:row>
      <xdr:rowOff>53341</xdr:rowOff>
    </xdr:from>
    <xdr:to>
      <xdr:col>2</xdr:col>
      <xdr:colOff>2435750</xdr:colOff>
      <xdr:row>13</xdr:row>
      <xdr:rowOff>114883</xdr:rowOff>
    </xdr:to>
    <xdr:pic>
      <xdr:nvPicPr>
        <xdr:cNvPr id="4" name="Picture 8" descr="C:\Documents and Settings\gayla.BACACOUNTY\Local Settings\Temporary Internet Files\Content.IE5\2J6877YQ\MPj04385330000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259830" y="1653541"/>
          <a:ext cx="2249060" cy="192844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zoomScale="90" zoomScaleNormal="90" workbookViewId="0">
      <selection activeCell="E32" sqref="E32"/>
    </sheetView>
  </sheetViews>
  <sheetFormatPr defaultRowHeight="15"/>
  <cols>
    <col min="2" max="2" width="14" customWidth="1"/>
    <col min="3" max="3" width="6.28515625" customWidth="1"/>
    <col min="4" max="4" width="13.42578125" customWidth="1"/>
    <col min="5" max="5" width="19.5703125" customWidth="1"/>
    <col min="6" max="6" width="8.140625" customWidth="1"/>
    <col min="7" max="7" width="20.7109375" customWidth="1"/>
    <col min="8" max="8" width="11.5703125" customWidth="1"/>
    <col min="9" max="9" width="13" customWidth="1"/>
    <col min="10" max="10" width="18.140625" customWidth="1"/>
    <col min="11" max="11" width="4" customWidth="1"/>
    <col min="12" max="12" width="17.42578125" customWidth="1"/>
    <col min="13" max="13" width="14.28515625" customWidth="1"/>
    <col min="14" max="14" width="8.7109375" customWidth="1"/>
    <col min="15" max="15" width="12" customWidth="1"/>
  </cols>
  <sheetData>
    <row r="1" spans="2:15">
      <c r="C1" s="2"/>
      <c r="G1" s="23"/>
      <c r="H1" s="23" t="s">
        <v>128</v>
      </c>
      <c r="I1" s="23"/>
      <c r="J1" s="23"/>
      <c r="L1" s="61"/>
    </row>
    <row r="2" spans="2:15" ht="18.75">
      <c r="B2" s="7"/>
      <c r="C2" s="12" t="s">
        <v>117</v>
      </c>
      <c r="D2" s="7"/>
      <c r="G2" s="51"/>
      <c r="H2" s="51" t="s">
        <v>137</v>
      </c>
      <c r="I2" s="51"/>
      <c r="J2" s="24"/>
      <c r="K2" s="7"/>
      <c r="L2" s="33" t="s">
        <v>122</v>
      </c>
      <c r="M2" s="56"/>
      <c r="N2" s="14"/>
      <c r="O2" s="14"/>
    </row>
    <row r="3" spans="2:15" ht="15.75">
      <c r="B3" s="33" t="s">
        <v>0</v>
      </c>
      <c r="C3" s="14"/>
      <c r="D3" s="14"/>
      <c r="E3" s="15"/>
      <c r="F3" s="15"/>
      <c r="G3" s="14"/>
      <c r="H3" s="14"/>
      <c r="I3" s="14"/>
      <c r="J3" s="14"/>
      <c r="K3" s="14"/>
      <c r="L3" s="52" t="s">
        <v>37</v>
      </c>
      <c r="M3" s="52" t="s">
        <v>34</v>
      </c>
      <c r="N3" s="52" t="s">
        <v>35</v>
      </c>
      <c r="O3" s="52" t="s">
        <v>36</v>
      </c>
    </row>
    <row r="4" spans="2:15" ht="15.75">
      <c r="B4" s="42" t="s">
        <v>1</v>
      </c>
      <c r="C4" s="42"/>
      <c r="D4" s="42"/>
      <c r="E4" s="4">
        <v>406138</v>
      </c>
      <c r="F4" s="16"/>
      <c r="H4" s="3"/>
      <c r="K4" s="14" t="s">
        <v>140</v>
      </c>
      <c r="L4" s="45" t="s">
        <v>38</v>
      </c>
      <c r="M4" s="46">
        <v>108201895</v>
      </c>
      <c r="N4" s="67">
        <v>25.888999999999999</v>
      </c>
      <c r="O4" s="53">
        <f>SUM(M4*N4)/1000</f>
        <v>2801238.8596549998</v>
      </c>
    </row>
    <row r="5" spans="2:15" ht="15.75">
      <c r="B5" s="42" t="s">
        <v>2</v>
      </c>
      <c r="C5" s="42"/>
      <c r="D5" s="42"/>
      <c r="E5" s="4">
        <v>505735</v>
      </c>
      <c r="F5" s="16"/>
      <c r="K5" s="14"/>
      <c r="L5" s="45" t="s">
        <v>39</v>
      </c>
      <c r="M5" s="46">
        <v>108201895</v>
      </c>
      <c r="N5" s="63">
        <v>4</v>
      </c>
      <c r="O5" s="53">
        <f>SUM(M5*N5)/1000</f>
        <v>432807.58</v>
      </c>
    </row>
    <row r="6" spans="2:15" ht="15.75">
      <c r="B6" s="42" t="s">
        <v>132</v>
      </c>
      <c r="C6" s="42"/>
      <c r="D6" s="42"/>
      <c r="E6" s="4">
        <v>5011562</v>
      </c>
      <c r="F6" s="16"/>
      <c r="G6" s="3"/>
      <c r="H6" s="26"/>
      <c r="I6" s="6"/>
      <c r="J6" s="6"/>
      <c r="K6" s="14"/>
      <c r="L6" s="45" t="s">
        <v>40</v>
      </c>
      <c r="M6" s="46">
        <v>108201895</v>
      </c>
      <c r="N6" s="63">
        <v>0</v>
      </c>
      <c r="O6" s="53">
        <f>SUM(M6*N6)/1000</f>
        <v>0</v>
      </c>
    </row>
    <row r="7" spans="2:15" ht="15.75">
      <c r="B7" s="42" t="s">
        <v>133</v>
      </c>
      <c r="C7" s="42"/>
      <c r="D7" s="42"/>
      <c r="E7" s="4">
        <v>2048770</v>
      </c>
      <c r="F7" s="16"/>
      <c r="G7" s="3"/>
      <c r="H7" s="26"/>
      <c r="I7" s="6"/>
      <c r="J7" s="6"/>
      <c r="K7" s="14"/>
      <c r="L7" s="45" t="s">
        <v>41</v>
      </c>
      <c r="M7" s="46">
        <v>108201895</v>
      </c>
      <c r="N7" s="63">
        <v>1.5</v>
      </c>
      <c r="O7" s="53">
        <f>SUM(M7*N7)/1000</f>
        <v>162302.8425</v>
      </c>
    </row>
    <row r="8" spans="2:15" ht="15.75">
      <c r="B8" s="42" t="s">
        <v>74</v>
      </c>
      <c r="C8" s="42"/>
      <c r="D8" s="42"/>
      <c r="E8" s="4"/>
      <c r="F8" s="16"/>
      <c r="G8" s="3"/>
      <c r="H8" s="26"/>
      <c r="I8" s="6"/>
      <c r="J8" s="6"/>
      <c r="K8" s="14"/>
      <c r="L8" s="45" t="s">
        <v>42</v>
      </c>
      <c r="M8" s="46">
        <v>108201895</v>
      </c>
      <c r="N8" s="63">
        <v>0</v>
      </c>
      <c r="O8" s="53">
        <f>SUM(M8*N8)/1000</f>
        <v>0</v>
      </c>
    </row>
    <row r="9" spans="2:15" ht="15.75">
      <c r="B9" s="14"/>
      <c r="C9" s="57" t="s">
        <v>4</v>
      </c>
      <c r="D9" s="43"/>
      <c r="E9" s="44">
        <f>SUM(E4:E8)</f>
        <v>7972205</v>
      </c>
      <c r="F9" s="17"/>
      <c r="G9" s="3"/>
      <c r="H9" s="26"/>
      <c r="I9" s="6"/>
      <c r="J9" s="6"/>
      <c r="K9" s="14"/>
      <c r="L9" s="45" t="s">
        <v>43</v>
      </c>
      <c r="M9" s="46"/>
      <c r="N9" s="63">
        <f>SUM(N4:N8)</f>
        <v>31.388999999999999</v>
      </c>
      <c r="O9" s="53">
        <f>SUM(O4:O8)</f>
        <v>3396349.2821549997</v>
      </c>
    </row>
    <row r="10" spans="2:15" ht="15.75">
      <c r="B10" s="33" t="s">
        <v>5</v>
      </c>
      <c r="C10" s="45"/>
      <c r="D10" s="45"/>
      <c r="E10" s="46"/>
      <c r="F10" s="16"/>
      <c r="G10" s="14"/>
      <c r="H10" s="14"/>
      <c r="I10" s="14"/>
      <c r="J10" s="14"/>
      <c r="K10" s="14"/>
      <c r="L10" s="45"/>
      <c r="M10" s="46"/>
      <c r="N10" s="64"/>
      <c r="O10" s="45"/>
    </row>
    <row r="11" spans="2:15" ht="15.75">
      <c r="B11" s="45" t="s">
        <v>1</v>
      </c>
      <c r="C11" s="45"/>
      <c r="D11" s="45"/>
      <c r="E11" s="4">
        <v>61959</v>
      </c>
      <c r="F11" s="16"/>
      <c r="G11" s="14"/>
      <c r="H11" s="14"/>
      <c r="I11" s="14"/>
      <c r="J11" s="14"/>
      <c r="K11" s="14" t="s">
        <v>141</v>
      </c>
      <c r="L11" s="45" t="s">
        <v>44</v>
      </c>
      <c r="M11" s="69">
        <v>28385384</v>
      </c>
      <c r="N11" s="68">
        <v>25.323</v>
      </c>
      <c r="O11" s="53">
        <f>SUM(M11*N11)/1000</f>
        <v>718803.07903200004</v>
      </c>
    </row>
    <row r="12" spans="2:15" ht="15.75">
      <c r="B12" s="45" t="s">
        <v>2</v>
      </c>
      <c r="C12" s="45"/>
      <c r="D12" s="45"/>
      <c r="E12" s="4">
        <v>482704</v>
      </c>
      <c r="F12" s="16"/>
      <c r="G12" s="14"/>
      <c r="H12" s="14"/>
      <c r="I12" s="14"/>
      <c r="J12" s="14"/>
      <c r="K12" s="14" t="s">
        <v>141</v>
      </c>
      <c r="L12" s="45" t="s">
        <v>45</v>
      </c>
      <c r="M12" s="69">
        <v>22734108</v>
      </c>
      <c r="N12" s="68">
        <v>23.193000000000001</v>
      </c>
      <c r="O12" s="53">
        <f>SUM(M12*N12)/1000</f>
        <v>527272.16684399999</v>
      </c>
    </row>
    <row r="13" spans="2:15" ht="15.75">
      <c r="B13" s="45" t="s">
        <v>3</v>
      </c>
      <c r="C13" s="45"/>
      <c r="D13" s="45"/>
      <c r="E13" s="4">
        <v>5403007</v>
      </c>
      <c r="F13" s="16"/>
      <c r="G13" s="14"/>
      <c r="H13" s="14"/>
      <c r="I13" s="14"/>
      <c r="J13" s="14"/>
      <c r="K13" s="14" t="s">
        <v>141</v>
      </c>
      <c r="L13" s="45" t="s">
        <v>46</v>
      </c>
      <c r="M13" s="69">
        <v>31732624</v>
      </c>
      <c r="N13" s="68">
        <v>39.613</v>
      </c>
      <c r="O13" s="53">
        <f>SUM(M13*N13)/1000</f>
        <v>1257024.4345120001</v>
      </c>
    </row>
    <row r="14" spans="2:15" ht="15.75">
      <c r="B14" s="45" t="s">
        <v>6</v>
      </c>
      <c r="C14" s="45"/>
      <c r="D14" s="45"/>
      <c r="E14" s="4">
        <v>1328678</v>
      </c>
      <c r="F14" s="16"/>
      <c r="G14" s="14"/>
      <c r="H14" s="14"/>
      <c r="I14" s="14"/>
      <c r="J14" s="14"/>
      <c r="K14" s="14" t="s">
        <v>140</v>
      </c>
      <c r="L14" s="45" t="s">
        <v>47</v>
      </c>
      <c r="M14" s="69">
        <v>7832374</v>
      </c>
      <c r="N14" s="68">
        <v>27.027000000000001</v>
      </c>
      <c r="O14" s="53">
        <f>SUM(M14*N14)/1000</f>
        <v>211685.57209800003</v>
      </c>
    </row>
    <row r="15" spans="2:15" ht="15.75">
      <c r="B15" s="45"/>
      <c r="C15" s="57" t="s">
        <v>7</v>
      </c>
      <c r="D15" s="58"/>
      <c r="E15" s="44">
        <f>SUM(E11:E14)</f>
        <v>7276348</v>
      </c>
      <c r="F15" s="18"/>
      <c r="G15" s="14"/>
      <c r="H15" s="14"/>
      <c r="I15" s="14"/>
      <c r="J15" s="14"/>
      <c r="K15" s="14" t="s">
        <v>141</v>
      </c>
      <c r="L15" s="45" t="s">
        <v>48</v>
      </c>
      <c r="M15" s="69">
        <v>17517405</v>
      </c>
      <c r="N15" s="68">
        <v>19.585999999999999</v>
      </c>
      <c r="O15" s="53">
        <f>SUM(M15*N15)/1000</f>
        <v>343095.89432999998</v>
      </c>
    </row>
    <row r="16" spans="2:15" ht="18.75">
      <c r="B16" s="45" t="s">
        <v>2</v>
      </c>
      <c r="C16" s="45"/>
      <c r="D16" s="45"/>
      <c r="E16" s="4">
        <v>7323</v>
      </c>
      <c r="F16" s="16"/>
      <c r="G16" s="14"/>
      <c r="H16" s="14"/>
      <c r="I16" s="14"/>
      <c r="J16" s="14"/>
      <c r="K16" s="14"/>
      <c r="L16" s="45"/>
      <c r="M16" s="55" t="s">
        <v>49</v>
      </c>
      <c r="N16" s="65"/>
      <c r="O16" s="45"/>
    </row>
    <row r="17" spans="2:15" ht="15.75">
      <c r="B17" s="45" t="s">
        <v>3</v>
      </c>
      <c r="C17" s="45"/>
      <c r="D17" s="45"/>
      <c r="E17" s="4">
        <v>79677</v>
      </c>
      <c r="F17" s="16"/>
      <c r="G17" s="14"/>
      <c r="H17" s="14"/>
      <c r="I17" s="14"/>
      <c r="J17" s="14"/>
      <c r="K17" s="14" t="s">
        <v>139</v>
      </c>
      <c r="L17" s="45" t="s">
        <v>51</v>
      </c>
      <c r="M17" s="69">
        <v>213688</v>
      </c>
      <c r="N17" s="68">
        <v>21.873000000000001</v>
      </c>
      <c r="O17" s="53">
        <f t="shared" ref="O17:O22" si="0">SUM(M17*N17)/1000</f>
        <v>4673.9976239999996</v>
      </c>
    </row>
    <row r="18" spans="2:15" ht="15.75">
      <c r="B18" s="45" t="s">
        <v>6</v>
      </c>
      <c r="C18" s="45"/>
      <c r="D18" s="45"/>
      <c r="E18" s="4">
        <v>6414</v>
      </c>
      <c r="F18" s="16"/>
      <c r="G18" s="14"/>
      <c r="H18" s="14"/>
      <c r="I18" s="14"/>
      <c r="J18" s="14"/>
      <c r="K18" s="14" t="s">
        <v>140</v>
      </c>
      <c r="L18" s="45" t="s">
        <v>50</v>
      </c>
      <c r="M18" s="69">
        <v>452589</v>
      </c>
      <c r="N18" s="68">
        <v>34.368000000000002</v>
      </c>
      <c r="O18" s="53">
        <f>SUM(M18*N18)/1000</f>
        <v>15554.578751999999</v>
      </c>
    </row>
    <row r="19" spans="2:15" ht="15.75">
      <c r="B19" s="45"/>
      <c r="C19" s="57" t="s">
        <v>8</v>
      </c>
      <c r="D19" s="47"/>
      <c r="E19" s="44">
        <f>SUM(E16:E18)</f>
        <v>93414</v>
      </c>
      <c r="F19" s="17"/>
      <c r="G19" s="14"/>
      <c r="H19" s="14"/>
      <c r="I19" s="14"/>
      <c r="J19" s="14"/>
      <c r="K19" s="14" t="s">
        <v>140</v>
      </c>
      <c r="L19" s="45" t="s">
        <v>52</v>
      </c>
      <c r="M19" s="69">
        <v>7095918</v>
      </c>
      <c r="N19" s="68">
        <v>21.484999999999999</v>
      </c>
      <c r="O19" s="53">
        <f t="shared" si="0"/>
        <v>152455.79822999999</v>
      </c>
    </row>
    <row r="20" spans="2:15" ht="15.75">
      <c r="B20" s="33" t="s">
        <v>9</v>
      </c>
      <c r="C20" s="33"/>
      <c r="D20" s="49" t="s">
        <v>10</v>
      </c>
      <c r="E20" s="46"/>
      <c r="F20" s="16"/>
      <c r="G20" s="14"/>
      <c r="H20" s="14"/>
      <c r="I20" s="14"/>
      <c r="J20" s="14"/>
      <c r="K20" s="14"/>
      <c r="L20" s="45" t="s">
        <v>53</v>
      </c>
      <c r="M20" s="69">
        <v>334512</v>
      </c>
      <c r="N20" s="68">
        <v>10.162000000000001</v>
      </c>
      <c r="O20" s="53">
        <f t="shared" si="0"/>
        <v>3399.3109440000003</v>
      </c>
    </row>
    <row r="21" spans="2:15" ht="15.75">
      <c r="B21" s="45" t="s">
        <v>11</v>
      </c>
      <c r="C21" s="45"/>
      <c r="D21" s="46">
        <v>87896</v>
      </c>
      <c r="E21" s="4">
        <v>5611618</v>
      </c>
      <c r="F21" s="16"/>
      <c r="G21" s="14"/>
      <c r="H21" s="14"/>
      <c r="I21" s="14"/>
      <c r="J21" s="14"/>
      <c r="K21" s="14" t="s">
        <v>140</v>
      </c>
      <c r="L21" s="45" t="s">
        <v>54</v>
      </c>
      <c r="M21" s="69">
        <v>132390</v>
      </c>
      <c r="N21" s="68">
        <v>41.076999999999998</v>
      </c>
      <c r="O21" s="53">
        <f t="shared" si="0"/>
        <v>5438.1840299999994</v>
      </c>
    </row>
    <row r="22" spans="2:15" ht="15.75">
      <c r="B22" s="45" t="s">
        <v>12</v>
      </c>
      <c r="C22" s="45"/>
      <c r="D22" s="46">
        <v>713986</v>
      </c>
      <c r="E22" s="4">
        <v>13315891</v>
      </c>
      <c r="F22" s="16"/>
      <c r="G22" s="14"/>
      <c r="H22" s="14"/>
      <c r="I22" s="14"/>
      <c r="J22" s="14"/>
      <c r="K22" s="14" t="s">
        <v>140</v>
      </c>
      <c r="L22" s="45" t="s">
        <v>55</v>
      </c>
      <c r="M22" s="70">
        <v>1812972</v>
      </c>
      <c r="N22" s="68">
        <v>51.883000000000003</v>
      </c>
      <c r="O22" s="53">
        <f t="shared" si="0"/>
        <v>94062.426276000013</v>
      </c>
    </row>
    <row r="23" spans="2:15" ht="18.75">
      <c r="B23" s="45" t="s">
        <v>13</v>
      </c>
      <c r="C23" s="45"/>
      <c r="D23" s="46">
        <v>499688</v>
      </c>
      <c r="E23" s="4">
        <v>3489348</v>
      </c>
      <c r="F23" s="16"/>
      <c r="G23" s="14"/>
      <c r="H23" s="14"/>
      <c r="I23" s="14"/>
      <c r="J23" s="14"/>
      <c r="K23" s="14"/>
      <c r="L23" s="45"/>
      <c r="M23" s="55"/>
      <c r="N23" s="65"/>
      <c r="O23" s="45"/>
    </row>
    <row r="24" spans="2:15" ht="15.75">
      <c r="B24" s="45" t="s">
        <v>14</v>
      </c>
      <c r="C24" s="45"/>
      <c r="D24" s="46">
        <v>81999</v>
      </c>
      <c r="E24" s="4">
        <v>354752</v>
      </c>
      <c r="F24" s="16"/>
      <c r="G24" s="3"/>
      <c r="H24" s="25"/>
      <c r="I24" s="8"/>
      <c r="J24" s="8"/>
      <c r="K24" s="14"/>
      <c r="L24" s="45" t="s">
        <v>56</v>
      </c>
      <c r="M24" s="71">
        <v>66</v>
      </c>
      <c r="N24" s="68">
        <v>2.7229999999999999</v>
      </c>
      <c r="O24" s="54">
        <f>SUM(M24*N24)/1000</f>
        <v>0.17971799999999999</v>
      </c>
    </row>
    <row r="25" spans="2:15" ht="15.75">
      <c r="B25" s="45" t="s">
        <v>15</v>
      </c>
      <c r="C25" s="45"/>
      <c r="D25" s="46"/>
      <c r="E25" s="4">
        <v>50965</v>
      </c>
      <c r="F25" s="16"/>
      <c r="G25" s="3"/>
      <c r="H25" s="25"/>
      <c r="I25" s="8"/>
      <c r="J25" s="8"/>
      <c r="K25" s="14"/>
      <c r="L25" s="45" t="s">
        <v>57</v>
      </c>
      <c r="M25" s="69">
        <v>70711565</v>
      </c>
      <c r="N25" s="68">
        <v>7</v>
      </c>
      <c r="O25" s="53">
        <f t="shared" ref="O25:O35" si="1">SUM(M25*N25)/1000</f>
        <v>494980.95500000002</v>
      </c>
    </row>
    <row r="26" spans="2:15" ht="15.75">
      <c r="B26" s="45" t="s">
        <v>16</v>
      </c>
      <c r="C26" s="45"/>
      <c r="D26" s="46"/>
      <c r="E26" s="4">
        <v>2981359</v>
      </c>
      <c r="F26" s="16"/>
      <c r="G26" s="3"/>
      <c r="H26" s="25"/>
      <c r="I26" s="8"/>
      <c r="J26" s="8"/>
      <c r="K26" s="14" t="s">
        <v>141</v>
      </c>
      <c r="L26" s="45" t="s">
        <v>58</v>
      </c>
      <c r="M26" s="69">
        <v>37490330</v>
      </c>
      <c r="N26" s="68">
        <v>20.016999999999999</v>
      </c>
      <c r="O26" s="53">
        <f t="shared" si="1"/>
        <v>750443.93561000004</v>
      </c>
    </row>
    <row r="27" spans="2:15" ht="15.75">
      <c r="B27" s="45" t="s">
        <v>17</v>
      </c>
      <c r="C27" s="45"/>
      <c r="D27" s="45"/>
      <c r="E27" s="4">
        <v>144497</v>
      </c>
      <c r="F27" s="16"/>
      <c r="G27" s="3"/>
      <c r="H27" s="25"/>
      <c r="I27" s="4"/>
      <c r="J27" s="4"/>
      <c r="K27" s="14" t="s">
        <v>134</v>
      </c>
      <c r="L27" s="45" t="s">
        <v>118</v>
      </c>
      <c r="M27" s="71">
        <v>15179012</v>
      </c>
      <c r="N27" s="68">
        <v>0.16700000000000001</v>
      </c>
      <c r="O27" s="53">
        <f t="shared" si="1"/>
        <v>2534.895004</v>
      </c>
    </row>
    <row r="28" spans="2:15" ht="15.75">
      <c r="B28" s="45" t="s">
        <v>18</v>
      </c>
      <c r="C28" s="45"/>
      <c r="D28" s="45"/>
      <c r="E28" s="4">
        <v>879273</v>
      </c>
      <c r="F28" s="16"/>
      <c r="G28" s="3"/>
      <c r="H28" s="25"/>
      <c r="I28" s="4"/>
      <c r="J28" s="4"/>
      <c r="K28" s="14"/>
      <c r="L28" s="73" t="s">
        <v>59</v>
      </c>
      <c r="M28" s="71">
        <v>3232777</v>
      </c>
      <c r="N28" s="74">
        <v>0.41199999999999998</v>
      </c>
      <c r="O28" s="75">
        <f t="shared" si="1"/>
        <v>1331.9041239999999</v>
      </c>
    </row>
    <row r="29" spans="2:15" ht="15.75">
      <c r="B29" s="45"/>
      <c r="C29" s="57" t="s">
        <v>19</v>
      </c>
      <c r="D29" s="47"/>
      <c r="E29" s="44">
        <f>SUM(E21:E28)</f>
        <v>26827703</v>
      </c>
      <c r="F29" s="17"/>
      <c r="G29" s="3"/>
      <c r="H29" s="25"/>
      <c r="I29" s="9"/>
      <c r="J29" s="9"/>
      <c r="K29" s="14" t="s">
        <v>134</v>
      </c>
      <c r="L29" s="73" t="s">
        <v>60</v>
      </c>
      <c r="M29" s="71">
        <v>54229373</v>
      </c>
      <c r="N29" s="74">
        <v>0.96799999999999997</v>
      </c>
      <c r="O29" s="75">
        <f t="shared" si="1"/>
        <v>52494.033063999996</v>
      </c>
    </row>
    <row r="30" spans="2:15" ht="15.75">
      <c r="B30" s="33" t="s">
        <v>20</v>
      </c>
      <c r="C30" s="33"/>
      <c r="D30" s="45"/>
      <c r="E30" s="46"/>
      <c r="F30" s="16"/>
      <c r="H30" s="25"/>
      <c r="I30" s="4"/>
      <c r="J30" s="4"/>
      <c r="K30" s="14"/>
      <c r="L30" s="73" t="s">
        <v>61</v>
      </c>
      <c r="M30" s="71">
        <v>4539240</v>
      </c>
      <c r="N30" s="74">
        <v>0.99399999999999999</v>
      </c>
      <c r="O30" s="75">
        <f t="shared" si="1"/>
        <v>4512.0045599999994</v>
      </c>
    </row>
    <row r="31" spans="2:15" ht="15.75">
      <c r="B31" s="45" t="s">
        <v>21</v>
      </c>
      <c r="C31" s="45"/>
      <c r="D31" s="45"/>
      <c r="E31" s="4">
        <v>13824</v>
      </c>
      <c r="F31" s="16"/>
      <c r="G31" s="3"/>
      <c r="H31" s="25"/>
      <c r="I31" s="8"/>
      <c r="J31" s="8"/>
      <c r="K31" s="14"/>
      <c r="L31" s="73" t="s">
        <v>62</v>
      </c>
      <c r="M31" s="71">
        <v>3244962</v>
      </c>
      <c r="N31" s="74">
        <v>1.105</v>
      </c>
      <c r="O31" s="75">
        <f t="shared" si="1"/>
        <v>3585.6830099999997</v>
      </c>
    </row>
    <row r="32" spans="2:15" ht="15.75">
      <c r="B32" s="45" t="s">
        <v>22</v>
      </c>
      <c r="C32" s="45"/>
      <c r="D32" s="45"/>
      <c r="E32" s="4">
        <v>1259706</v>
      </c>
      <c r="F32" s="16"/>
      <c r="G32" s="3"/>
      <c r="H32" s="25"/>
      <c r="I32" s="8"/>
      <c r="J32" s="8"/>
      <c r="K32" s="14" t="s">
        <v>134</v>
      </c>
      <c r="L32" s="73" t="s">
        <v>63</v>
      </c>
      <c r="M32" s="71">
        <v>8664078</v>
      </c>
      <c r="N32" s="74">
        <v>0.92600000000000005</v>
      </c>
      <c r="O32" s="75">
        <f t="shared" si="1"/>
        <v>8022.9362280000005</v>
      </c>
    </row>
    <row r="33" spans="2:16" ht="15.75">
      <c r="B33" s="45" t="s">
        <v>23</v>
      </c>
      <c r="C33" s="45"/>
      <c r="D33" s="45"/>
      <c r="E33" s="4">
        <v>1057798</v>
      </c>
      <c r="F33" s="16"/>
      <c r="G33" s="3"/>
      <c r="H33" s="25"/>
      <c r="I33" s="4"/>
      <c r="J33" s="4"/>
      <c r="K33" s="14" t="s">
        <v>140</v>
      </c>
      <c r="L33" s="73" t="s">
        <v>64</v>
      </c>
      <c r="M33" s="71">
        <v>8318275</v>
      </c>
      <c r="N33" s="74">
        <v>2.004</v>
      </c>
      <c r="O33" s="75">
        <f t="shared" si="1"/>
        <v>16669.823100000001</v>
      </c>
    </row>
    <row r="34" spans="2:16" ht="15.75">
      <c r="B34" s="45" t="s">
        <v>24</v>
      </c>
      <c r="C34" s="45"/>
      <c r="D34" s="45"/>
      <c r="E34" s="4">
        <v>674497</v>
      </c>
      <c r="F34" s="16"/>
      <c r="G34" s="3"/>
      <c r="H34" s="25"/>
      <c r="I34" s="4"/>
      <c r="J34" s="4"/>
      <c r="K34" s="14"/>
      <c r="L34" s="73" t="s">
        <v>65</v>
      </c>
      <c r="M34" s="71">
        <v>39607008</v>
      </c>
      <c r="N34" s="74">
        <v>1.599</v>
      </c>
      <c r="O34" s="75">
        <f t="shared" si="1"/>
        <v>63331.605791999995</v>
      </c>
    </row>
    <row r="35" spans="2:16" ht="15.75">
      <c r="B35" s="45"/>
      <c r="C35" s="57" t="s">
        <v>76</v>
      </c>
      <c r="D35" s="47"/>
      <c r="E35" s="48">
        <f>SUM(E31:E34)</f>
        <v>3005825</v>
      </c>
      <c r="F35" s="18"/>
      <c r="G35" s="3"/>
      <c r="H35" s="25"/>
      <c r="I35" s="4"/>
      <c r="J35" s="4"/>
      <c r="K35" s="14"/>
      <c r="L35" s="73" t="s">
        <v>66</v>
      </c>
      <c r="M35" s="71">
        <v>5520499</v>
      </c>
      <c r="N35" s="74">
        <v>1.502</v>
      </c>
      <c r="O35" s="75">
        <f t="shared" si="1"/>
        <v>8291.7894980000001</v>
      </c>
    </row>
    <row r="36" spans="2:16" ht="15.75">
      <c r="B36" s="33" t="s">
        <v>25</v>
      </c>
      <c r="C36" s="33"/>
      <c r="D36" s="45"/>
      <c r="E36" s="50">
        <f>SUM(E9,E15,E19,E29,E35)</f>
        <v>45175495</v>
      </c>
      <c r="F36" s="19"/>
      <c r="G36" s="3"/>
      <c r="H36" s="25"/>
      <c r="I36" s="9"/>
      <c r="J36" s="9"/>
      <c r="K36" s="14" t="s">
        <v>134</v>
      </c>
      <c r="L36" s="73" t="s">
        <v>67</v>
      </c>
      <c r="M36" s="72">
        <v>17517405</v>
      </c>
      <c r="N36" s="74">
        <v>0.67600000000000005</v>
      </c>
      <c r="O36" s="75">
        <f t="shared" ref="O36:O40" si="2">SUM(M36*N36)/1000</f>
        <v>11841.765780000002</v>
      </c>
    </row>
    <row r="37" spans="2:16" ht="15.75">
      <c r="B37" s="45" t="s">
        <v>123</v>
      </c>
      <c r="C37" s="45"/>
      <c r="D37" s="45"/>
      <c r="E37" s="46"/>
      <c r="F37" s="16"/>
      <c r="H37" s="25"/>
      <c r="I37" s="4"/>
      <c r="J37" s="4"/>
      <c r="K37" s="14" t="s">
        <v>134</v>
      </c>
      <c r="L37" s="73" t="s">
        <v>68</v>
      </c>
      <c r="M37" s="69">
        <v>29693926</v>
      </c>
      <c r="N37" s="74">
        <v>3.2709999999999999</v>
      </c>
      <c r="O37" s="75">
        <f t="shared" si="2"/>
        <v>97128.831945999991</v>
      </c>
    </row>
    <row r="38" spans="2:16" ht="15.75">
      <c r="B38" s="45" t="s">
        <v>26</v>
      </c>
      <c r="C38" s="45"/>
      <c r="D38" s="45"/>
      <c r="E38" s="4">
        <v>23008700</v>
      </c>
      <c r="F38" s="16"/>
      <c r="H38" s="25"/>
      <c r="I38" s="4"/>
      <c r="J38" s="4"/>
      <c r="K38" s="14"/>
      <c r="L38" s="73" t="s">
        <v>69</v>
      </c>
      <c r="M38" s="69">
        <v>3244962</v>
      </c>
      <c r="N38" s="74">
        <v>3.29</v>
      </c>
      <c r="O38" s="75">
        <f t="shared" si="2"/>
        <v>10675.92498</v>
      </c>
    </row>
    <row r="39" spans="2:16" ht="15.75">
      <c r="B39" s="45" t="s">
        <v>27</v>
      </c>
      <c r="C39" s="45"/>
      <c r="D39" s="45"/>
      <c r="E39" s="4">
        <v>2241500</v>
      </c>
      <c r="F39" s="16"/>
      <c r="G39" s="20"/>
      <c r="H39" s="21"/>
      <c r="I39" s="22"/>
      <c r="J39" s="22"/>
      <c r="K39" s="14" t="s">
        <v>134</v>
      </c>
      <c r="L39" s="73" t="s">
        <v>70</v>
      </c>
      <c r="M39" s="69">
        <v>7832374</v>
      </c>
      <c r="N39" s="74">
        <v>1.861</v>
      </c>
      <c r="O39" s="75">
        <f t="shared" si="2"/>
        <v>14576.048014</v>
      </c>
    </row>
    <row r="40" spans="2:16" ht="15.75">
      <c r="B40" s="45" t="s">
        <v>28</v>
      </c>
      <c r="C40" s="45"/>
      <c r="D40" s="45"/>
      <c r="E40" s="4">
        <v>3668400</v>
      </c>
      <c r="F40" s="16"/>
      <c r="G40" s="3"/>
      <c r="H40" s="25"/>
      <c r="I40" s="4"/>
      <c r="J40" s="4"/>
      <c r="K40" s="14" t="s">
        <v>139</v>
      </c>
      <c r="L40" s="73" t="s">
        <v>71</v>
      </c>
      <c r="M40" s="69">
        <v>27179120</v>
      </c>
      <c r="N40" s="74">
        <v>2.2160000000000002</v>
      </c>
      <c r="O40" s="75">
        <f t="shared" si="2"/>
        <v>60228.929920000002</v>
      </c>
    </row>
    <row r="41" spans="2:16" ht="15.75">
      <c r="B41" s="45" t="s">
        <v>29</v>
      </c>
      <c r="C41" s="45"/>
      <c r="D41" s="45"/>
      <c r="E41" s="4">
        <v>31338800</v>
      </c>
      <c r="F41" s="16"/>
      <c r="G41" s="3"/>
      <c r="H41" s="25"/>
      <c r="I41" s="9"/>
      <c r="J41" s="9"/>
      <c r="L41" s="1" t="s">
        <v>138</v>
      </c>
      <c r="M41" s="1"/>
      <c r="N41" s="62"/>
      <c r="O41" s="1"/>
    </row>
    <row r="42" spans="2:16" ht="15.75">
      <c r="B42" s="45" t="s">
        <v>30</v>
      </c>
      <c r="C42" s="45"/>
      <c r="D42" s="45"/>
      <c r="E42" s="4">
        <v>2769000</v>
      </c>
      <c r="F42" s="16"/>
      <c r="H42" s="25"/>
      <c r="I42" s="4"/>
      <c r="J42" s="4"/>
      <c r="L42" s="1" t="s">
        <v>72</v>
      </c>
      <c r="M42" s="1"/>
      <c r="N42" s="62"/>
      <c r="O42" s="34"/>
    </row>
    <row r="43" spans="2:16" ht="15.75">
      <c r="B43" s="45"/>
      <c r="C43" s="57" t="s">
        <v>31</v>
      </c>
      <c r="D43" s="47"/>
      <c r="E43" s="48">
        <f>SUM(E38:E42)</f>
        <v>63026400</v>
      </c>
      <c r="F43" s="18"/>
      <c r="H43" s="25"/>
      <c r="I43" s="4"/>
      <c r="J43" s="4"/>
      <c r="L43" s="1" t="s">
        <v>73</v>
      </c>
      <c r="M43" s="1"/>
      <c r="N43" s="62"/>
      <c r="O43" s="1"/>
      <c r="P43" s="1"/>
    </row>
    <row r="44" spans="2:16" ht="21" customHeight="1">
      <c r="B44" s="60" t="s">
        <v>33</v>
      </c>
      <c r="C44" s="60"/>
      <c r="D44" s="21"/>
      <c r="E44" s="59">
        <f>SUM(E36,E43)</f>
        <v>108201895</v>
      </c>
      <c r="F44" s="22"/>
      <c r="G44" s="20"/>
      <c r="H44" s="21"/>
      <c r="I44" s="22"/>
      <c r="J44" s="22"/>
      <c r="L44" s="1"/>
      <c r="M44" s="1"/>
      <c r="N44" s="62"/>
      <c r="O44" s="34"/>
      <c r="P44" s="1"/>
    </row>
    <row r="45" spans="2:16">
      <c r="E45" s="5"/>
      <c r="F45" s="5"/>
      <c r="L45" s="1"/>
      <c r="M45" s="1"/>
      <c r="N45" s="1"/>
      <c r="O45" s="1"/>
      <c r="P45" s="1"/>
    </row>
    <row r="46" spans="2:16" ht="15.75">
      <c r="B46" s="45"/>
      <c r="E46" s="5"/>
      <c r="F46" s="5"/>
    </row>
  </sheetData>
  <printOptions horizontalCentered="1" verticalCentered="1"/>
  <pageMargins left="0.25" right="0.25" top="0.75" bottom="0.75" header="0.3" footer="0.3"/>
  <pageSetup scale="70" orientation="landscape" r:id="rId1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topLeftCell="A13" workbookViewId="0">
      <selection activeCell="J28" sqref="J28"/>
    </sheetView>
  </sheetViews>
  <sheetFormatPr defaultRowHeight="15"/>
  <cols>
    <col min="1" max="1" width="16" customWidth="1"/>
    <col min="2" max="2" width="10.7109375" customWidth="1"/>
    <col min="3" max="3" width="17.7109375" customWidth="1"/>
    <col min="4" max="4" width="13.85546875" customWidth="1"/>
    <col min="5" max="5" width="20.140625" customWidth="1"/>
  </cols>
  <sheetData>
    <row r="3" spans="1:6">
      <c r="A3" s="12" t="s">
        <v>121</v>
      </c>
      <c r="B3" s="12"/>
    </row>
    <row r="4" spans="1:6">
      <c r="A4" s="3" t="s">
        <v>0</v>
      </c>
      <c r="B4" s="25">
        <f t="shared" ref="B4:B10" si="0">SUM(C4/$C$12)</f>
        <v>7.3678977618645225E-2</v>
      </c>
      <c r="C4" s="8">
        <f>abstract!E9</f>
        <v>7972205</v>
      </c>
      <c r="D4" s="13"/>
      <c r="E4" s="8"/>
    </row>
    <row r="5" spans="1:6">
      <c r="A5" s="3" t="s">
        <v>85</v>
      </c>
      <c r="B5" s="25">
        <f t="shared" si="0"/>
        <v>6.7247879531130206E-2</v>
      </c>
      <c r="C5" s="8">
        <f>abstract!E15</f>
        <v>7276348</v>
      </c>
      <c r="D5" s="13"/>
      <c r="E5" s="8"/>
    </row>
    <row r="6" spans="1:6">
      <c r="A6" s="3" t="s">
        <v>84</v>
      </c>
      <c r="B6" s="25">
        <f t="shared" si="0"/>
        <v>8.6333053593931977E-4</v>
      </c>
      <c r="C6" s="8">
        <f>abstract!E19</f>
        <v>93414</v>
      </c>
      <c r="D6" s="13"/>
      <c r="E6" s="8"/>
    </row>
    <row r="7" spans="1:6">
      <c r="A7" s="3" t="s">
        <v>9</v>
      </c>
      <c r="B7" s="25">
        <f t="shared" si="0"/>
        <v>0.24794115666828201</v>
      </c>
      <c r="C7" s="8">
        <f>abstract!E29</f>
        <v>26827703</v>
      </c>
      <c r="D7" s="13"/>
      <c r="E7" s="4"/>
    </row>
    <row r="8" spans="1:6">
      <c r="A8" s="3" t="s">
        <v>83</v>
      </c>
      <c r="B8" s="25">
        <f t="shared" si="0"/>
        <v>1.1769941737157192E-2</v>
      </c>
      <c r="C8" s="8">
        <f>SUM(abstract!E31+abstract!E32)</f>
        <v>1273530</v>
      </c>
      <c r="D8" s="13"/>
      <c r="E8" s="4"/>
    </row>
    <row r="9" spans="1:6">
      <c r="A9" s="3" t="s">
        <v>75</v>
      </c>
      <c r="B9" s="25">
        <f t="shared" si="0"/>
        <v>1.6009839753730746E-2</v>
      </c>
      <c r="C9" s="8">
        <f>SUM(abstract!E33+abstract!E34)</f>
        <v>1732295</v>
      </c>
      <c r="D9" s="13"/>
      <c r="E9" s="9"/>
      <c r="F9" t="s">
        <v>74</v>
      </c>
    </row>
    <row r="10" spans="1:6">
      <c r="A10" t="s">
        <v>32</v>
      </c>
      <c r="B10" s="25">
        <f t="shared" si="0"/>
        <v>0.5824888741551153</v>
      </c>
      <c r="C10" s="8">
        <f>abstract!E43</f>
        <v>63026400</v>
      </c>
      <c r="D10" s="13"/>
      <c r="E10" s="4"/>
    </row>
    <row r="11" spans="1:6" ht="8.25" customHeight="1">
      <c r="B11" s="25"/>
      <c r="C11" s="4"/>
      <c r="D11" s="13"/>
      <c r="E11" s="4"/>
    </row>
    <row r="12" spans="1:6">
      <c r="A12" s="20" t="s">
        <v>82</v>
      </c>
      <c r="B12" s="21"/>
      <c r="C12" s="22">
        <f>SUM(C4:C10)</f>
        <v>108201895</v>
      </c>
      <c r="D12" s="10"/>
      <c r="E12" s="11"/>
    </row>
    <row r="16" spans="1:6">
      <c r="B16" s="3" t="s">
        <v>77</v>
      </c>
    </row>
    <row r="17" spans="1:3" ht="6.75" customHeight="1"/>
    <row r="18" spans="1:3">
      <c r="A18" s="3" t="s">
        <v>78</v>
      </c>
      <c r="B18" s="26">
        <f>SUM(C18/$C$23)</f>
        <v>0.40770219748987846</v>
      </c>
      <c r="C18" s="6">
        <f>abstract!O9</f>
        <v>3396349.2821549997</v>
      </c>
    </row>
    <row r="19" spans="1:3">
      <c r="A19" s="3" t="s">
        <v>79</v>
      </c>
      <c r="B19" s="26">
        <f>SUM(C19/$C$23)</f>
        <v>0.36707204107956548</v>
      </c>
      <c r="C19" s="6">
        <f>SUM(abstract!O11:O15)</f>
        <v>3057881.1468159999</v>
      </c>
    </row>
    <row r="20" spans="1:3">
      <c r="A20" s="3" t="s">
        <v>80</v>
      </c>
      <c r="B20" s="26">
        <f>SUM(C20/$C$23)</f>
        <v>0.19214426312750124</v>
      </c>
      <c r="C20" s="6">
        <f>SUM(abstract!O24:O40)</f>
        <v>1600651.2453480002</v>
      </c>
    </row>
    <row r="21" spans="1:3">
      <c r="A21" s="3" t="s">
        <v>49</v>
      </c>
      <c r="B21" s="26">
        <f>SUM(C21/$C$23)</f>
        <v>3.3081498303054797E-2</v>
      </c>
      <c r="C21" s="6">
        <f>SUM(abstract!O17:O22)</f>
        <v>275584.29585599998</v>
      </c>
    </row>
    <row r="22" spans="1:3" ht="9.75" customHeight="1">
      <c r="A22" s="3"/>
      <c r="B22" s="3"/>
      <c r="C22" s="6"/>
    </row>
    <row r="23" spans="1:3">
      <c r="A23" s="3" t="s">
        <v>81</v>
      </c>
      <c r="B23" s="3"/>
      <c r="C23" s="6">
        <f>SUM(C18:C22)</f>
        <v>8330465.9701749999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B7" sqref="B7"/>
    </sheetView>
  </sheetViews>
  <sheetFormatPr defaultRowHeight="15"/>
  <cols>
    <col min="1" max="1" width="41.42578125" customWidth="1"/>
    <col min="2" max="2" width="47.140625" customWidth="1"/>
    <col min="3" max="3" width="38.28515625" customWidth="1"/>
  </cols>
  <sheetData>
    <row r="1" spans="1:10" ht="21" customHeight="1">
      <c r="A1" s="40" t="s">
        <v>100</v>
      </c>
      <c r="B1" s="29"/>
      <c r="C1" s="29" t="s">
        <v>86</v>
      </c>
      <c r="D1" s="14"/>
      <c r="E1" s="14"/>
      <c r="F1" s="14"/>
      <c r="G1" s="14"/>
      <c r="H1" s="14"/>
      <c r="I1" s="14"/>
      <c r="J1" s="14"/>
    </row>
    <row r="2" spans="1:10" ht="21" customHeight="1">
      <c r="A2" s="35" t="s">
        <v>101</v>
      </c>
      <c r="B2" s="29"/>
      <c r="C2" s="29" t="s">
        <v>87</v>
      </c>
      <c r="D2" s="14"/>
      <c r="E2" s="14"/>
      <c r="F2" s="14"/>
      <c r="G2" s="14"/>
      <c r="H2" s="14"/>
      <c r="I2" s="14"/>
      <c r="J2" s="14"/>
    </row>
    <row r="3" spans="1:10" ht="21" customHeight="1">
      <c r="A3" s="35" t="s">
        <v>111</v>
      </c>
      <c r="D3" s="14"/>
      <c r="E3" s="14"/>
      <c r="F3" s="14"/>
      <c r="G3" s="14"/>
      <c r="H3" s="14"/>
      <c r="I3" s="14"/>
      <c r="J3" s="14"/>
    </row>
    <row r="4" spans="1:10" ht="21" customHeight="1">
      <c r="A4" s="35" t="s">
        <v>112</v>
      </c>
      <c r="B4" s="28"/>
      <c r="C4" s="41" t="s">
        <v>88</v>
      </c>
      <c r="D4" s="14"/>
      <c r="E4" s="14"/>
      <c r="F4" s="14"/>
      <c r="G4" s="14"/>
      <c r="H4" s="14"/>
      <c r="I4" s="14"/>
      <c r="J4" s="14"/>
    </row>
    <row r="5" spans="1:10" ht="21" customHeight="1">
      <c r="A5" s="35" t="s">
        <v>102</v>
      </c>
      <c r="B5" s="28"/>
      <c r="C5" s="41" t="s">
        <v>89</v>
      </c>
      <c r="D5" s="14"/>
      <c r="E5" s="14"/>
      <c r="F5" s="14"/>
      <c r="G5" s="14"/>
      <c r="H5" s="14"/>
      <c r="I5" s="14"/>
      <c r="J5" s="14"/>
    </row>
    <row r="6" spans="1:10" ht="21" customHeight="1">
      <c r="A6" s="35" t="s">
        <v>103</v>
      </c>
      <c r="B6" s="32"/>
      <c r="C6" s="32">
        <v>2020</v>
      </c>
      <c r="D6" s="14"/>
      <c r="E6" s="14"/>
      <c r="F6" s="14"/>
      <c r="G6" s="14"/>
      <c r="H6" s="14"/>
      <c r="I6" s="14"/>
      <c r="J6" s="14"/>
    </row>
    <row r="7" spans="1:10" ht="21" customHeight="1">
      <c r="A7" s="36" t="s">
        <v>104</v>
      </c>
      <c r="D7" s="14"/>
      <c r="E7" s="14"/>
      <c r="F7" s="14"/>
      <c r="G7" s="14"/>
      <c r="H7" s="14"/>
      <c r="I7" s="14"/>
      <c r="J7" s="14"/>
    </row>
    <row r="8" spans="1:10" ht="21" customHeight="1">
      <c r="A8" s="35" t="s">
        <v>113</v>
      </c>
      <c r="D8" s="14"/>
      <c r="E8" s="14"/>
      <c r="F8" s="14"/>
      <c r="G8" s="14"/>
      <c r="H8" s="14"/>
      <c r="I8" s="14"/>
      <c r="J8" s="14"/>
    </row>
    <row r="9" spans="1:10" ht="21" customHeight="1">
      <c r="A9" s="35" t="s">
        <v>124</v>
      </c>
      <c r="D9" s="14"/>
      <c r="E9" s="14"/>
      <c r="F9" s="14"/>
      <c r="G9" s="14"/>
      <c r="H9" s="14"/>
      <c r="I9" s="14"/>
      <c r="J9" s="14"/>
    </row>
    <row r="10" spans="1:10" ht="21" customHeight="1">
      <c r="A10" s="36" t="s">
        <v>114</v>
      </c>
      <c r="D10" s="14"/>
      <c r="E10" s="14"/>
      <c r="F10" s="14"/>
      <c r="G10" s="14"/>
      <c r="H10" s="14"/>
      <c r="I10" s="14"/>
      <c r="J10" s="14"/>
    </row>
    <row r="11" spans="1:10" ht="21" customHeight="1">
      <c r="A11" s="35" t="s">
        <v>115</v>
      </c>
      <c r="D11" s="14"/>
      <c r="E11" s="14"/>
      <c r="F11" s="14"/>
      <c r="G11" s="14"/>
      <c r="H11" s="14"/>
      <c r="I11" s="14"/>
      <c r="J11" s="14"/>
    </row>
    <row r="12" spans="1:10" ht="21" customHeight="1">
      <c r="A12" s="35" t="s">
        <v>116</v>
      </c>
      <c r="D12" s="14"/>
      <c r="E12" s="14"/>
      <c r="F12" s="14"/>
      <c r="G12" s="14"/>
      <c r="H12" s="14"/>
      <c r="I12" s="14"/>
      <c r="J12" s="14"/>
    </row>
    <row r="13" spans="1:10" ht="21" customHeight="1">
      <c r="A13" s="30"/>
      <c r="D13" s="14"/>
      <c r="E13" s="14"/>
      <c r="F13" s="14"/>
      <c r="G13" s="14"/>
      <c r="H13" s="14"/>
      <c r="I13" s="14"/>
      <c r="J13" s="14"/>
    </row>
    <row r="14" spans="1:10" ht="21" customHeight="1">
      <c r="A14" s="39" t="s">
        <v>105</v>
      </c>
      <c r="B14" s="23"/>
      <c r="C14" s="23" t="s">
        <v>99</v>
      </c>
      <c r="D14" s="14"/>
      <c r="E14" s="14"/>
      <c r="F14" s="14"/>
      <c r="G14" s="14"/>
      <c r="H14" s="14"/>
      <c r="I14" s="14"/>
      <c r="J14" s="14"/>
    </row>
    <row r="15" spans="1:10" ht="21" customHeight="1">
      <c r="A15" s="37" t="s">
        <v>142</v>
      </c>
      <c r="B15" s="31"/>
      <c r="C15" s="66" t="s">
        <v>91</v>
      </c>
      <c r="D15" s="14"/>
      <c r="E15" s="14"/>
      <c r="F15" s="14"/>
      <c r="G15" s="14"/>
      <c r="H15" s="14"/>
      <c r="I15" s="14"/>
      <c r="J15" s="14"/>
    </row>
    <row r="16" spans="1:10" ht="21" customHeight="1">
      <c r="A16" s="37" t="s">
        <v>143</v>
      </c>
      <c r="B16" s="27"/>
      <c r="C16" s="28" t="s">
        <v>90</v>
      </c>
      <c r="D16" s="14"/>
      <c r="E16" s="14"/>
      <c r="F16" s="14"/>
      <c r="G16" s="14"/>
      <c r="H16" s="14"/>
      <c r="I16" s="14"/>
      <c r="J16" s="14"/>
    </row>
    <row r="17" spans="1:10" ht="21" customHeight="1">
      <c r="A17" s="37" t="s">
        <v>144</v>
      </c>
      <c r="B17" s="27"/>
      <c r="C17" s="27" t="s">
        <v>120</v>
      </c>
      <c r="D17" s="14"/>
      <c r="E17" s="14"/>
      <c r="F17" s="14"/>
      <c r="G17" s="14"/>
      <c r="H17" s="14"/>
      <c r="I17" s="14"/>
      <c r="J17" s="14"/>
    </row>
    <row r="18" spans="1:10" ht="21" customHeight="1">
      <c r="A18" s="37" t="s">
        <v>130</v>
      </c>
      <c r="B18" s="27"/>
      <c r="C18" s="27" t="s">
        <v>92</v>
      </c>
      <c r="D18" s="14"/>
      <c r="E18" s="14"/>
      <c r="F18" s="14"/>
      <c r="G18" s="14"/>
      <c r="H18" s="14"/>
      <c r="I18" s="14"/>
      <c r="J18" s="14"/>
    </row>
    <row r="19" spans="1:10">
      <c r="A19" s="37" t="s">
        <v>125</v>
      </c>
      <c r="B19" s="27"/>
      <c r="C19" s="27" t="s">
        <v>93</v>
      </c>
      <c r="D19" s="14"/>
      <c r="E19" s="14"/>
      <c r="F19" s="14"/>
      <c r="G19" s="14"/>
      <c r="H19" s="14"/>
      <c r="I19" s="14"/>
      <c r="J19" s="14"/>
    </row>
    <row r="20" spans="1:10">
      <c r="A20" s="37" t="s">
        <v>106</v>
      </c>
      <c r="B20" s="27"/>
      <c r="C20" s="27"/>
      <c r="D20" s="14"/>
      <c r="E20" s="14"/>
      <c r="F20" s="14"/>
      <c r="G20" s="14"/>
      <c r="H20" s="14"/>
      <c r="I20" s="14"/>
      <c r="J20" s="14"/>
    </row>
    <row r="21" spans="1:10">
      <c r="A21" s="37" t="s">
        <v>74</v>
      </c>
      <c r="B21" s="27"/>
      <c r="C21" s="27" t="s">
        <v>129</v>
      </c>
      <c r="D21" s="14"/>
      <c r="E21" s="14"/>
      <c r="F21" s="14"/>
      <c r="G21" s="14"/>
      <c r="H21" s="14"/>
      <c r="I21" s="14"/>
      <c r="J21" s="14"/>
    </row>
    <row r="22" spans="1:10" ht="15.75">
      <c r="A22" s="38" t="s">
        <v>107</v>
      </c>
      <c r="B22" s="27"/>
      <c r="C22" s="27" t="s">
        <v>126</v>
      </c>
      <c r="D22" s="14"/>
      <c r="E22" s="14"/>
      <c r="F22" s="14"/>
      <c r="G22" s="14"/>
      <c r="H22" s="14"/>
      <c r="I22" s="14"/>
      <c r="J22" s="14"/>
    </row>
    <row r="23" spans="1:10">
      <c r="A23" s="37" t="s">
        <v>108</v>
      </c>
      <c r="B23" s="27"/>
      <c r="C23" s="27" t="s">
        <v>98</v>
      </c>
      <c r="D23" s="14"/>
      <c r="E23" s="14"/>
      <c r="F23" s="14"/>
      <c r="G23" s="14"/>
      <c r="H23" s="14"/>
      <c r="I23" s="14"/>
      <c r="J23" s="14"/>
    </row>
    <row r="24" spans="1:10">
      <c r="A24" s="37" t="s">
        <v>135</v>
      </c>
      <c r="B24" s="27"/>
      <c r="C24" s="27" t="s">
        <v>74</v>
      </c>
      <c r="D24" s="14"/>
      <c r="E24" s="14"/>
      <c r="F24" s="14"/>
      <c r="G24" s="14"/>
      <c r="H24" s="14"/>
      <c r="I24" s="14"/>
      <c r="J24" s="14"/>
    </row>
    <row r="25" spans="1:10">
      <c r="A25" s="37" t="s">
        <v>131</v>
      </c>
      <c r="B25" s="27"/>
      <c r="C25" s="27" t="s">
        <v>94</v>
      </c>
      <c r="D25" s="14"/>
      <c r="E25" s="14"/>
      <c r="F25" s="14"/>
      <c r="G25" s="14"/>
      <c r="H25" s="14"/>
      <c r="I25" s="14"/>
      <c r="J25" s="14"/>
    </row>
    <row r="26" spans="1:10">
      <c r="A26" s="37" t="s">
        <v>109</v>
      </c>
      <c r="B26" s="27"/>
      <c r="C26" s="27" t="s">
        <v>95</v>
      </c>
      <c r="D26" s="14"/>
      <c r="E26" s="14"/>
      <c r="F26" s="14"/>
      <c r="G26" s="14"/>
      <c r="H26" s="14"/>
      <c r="I26" s="14"/>
      <c r="J26" s="14"/>
    </row>
    <row r="27" spans="1:10">
      <c r="A27" s="37" t="s">
        <v>119</v>
      </c>
      <c r="B27" s="27"/>
      <c r="C27" s="27" t="s">
        <v>96</v>
      </c>
    </row>
    <row r="28" spans="1:10">
      <c r="A28" s="37" t="s">
        <v>110</v>
      </c>
      <c r="B28" s="27"/>
      <c r="C28" s="27" t="s">
        <v>97</v>
      </c>
    </row>
    <row r="29" spans="1:10">
      <c r="A29" s="37" t="s">
        <v>136</v>
      </c>
      <c r="C29" s="30"/>
    </row>
    <row r="30" spans="1:10">
      <c r="A30" s="37" t="s">
        <v>127</v>
      </c>
      <c r="C30" s="30"/>
    </row>
    <row r="32" spans="1:10">
      <c r="A32" s="27"/>
    </row>
    <row r="33" spans="1:1">
      <c r="A33" s="27"/>
    </row>
  </sheetData>
  <printOptions horizontalCentered="1" verticalCentered="1"/>
  <pageMargins left="0.5" right="0.25" top="0.33" bottom="0.32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abstract</vt:lpstr>
      <vt:lpstr>graphs</vt:lpstr>
      <vt:lpstr>Page 2</vt:lpstr>
      <vt:lpstr>Sheet1</vt:lpstr>
      <vt:lpstr>abstract!Print_Area</vt:lpstr>
      <vt:lpstr>'Page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Gayla Thompson</cp:lastModifiedBy>
  <cp:lastPrinted>2020-12-15T22:57:07Z</cp:lastPrinted>
  <dcterms:created xsi:type="dcterms:W3CDTF">2008-12-05T21:03:16Z</dcterms:created>
  <dcterms:modified xsi:type="dcterms:W3CDTF">2020-12-15T22:59:17Z</dcterms:modified>
</cp:coreProperties>
</file>